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3" sheetId="2" r:id="rId2"/>
  </sheets>
  <definedNames>
    <definedName name="_xlnm.Print_Area" localSheetId="0">'2014'!$A$1:$J$27</definedName>
    <definedName name="_xlnm.Print_Area" localSheetId="1">'Лист3'!$A$1:$G$27</definedName>
  </definedNames>
  <calcPr fullCalcOnLoad="1"/>
</workbook>
</file>

<file path=xl/sharedStrings.xml><?xml version="1.0" encoding="utf-8"?>
<sst xmlns="http://schemas.openxmlformats.org/spreadsheetml/2006/main" count="104" uniqueCount="39">
  <si>
    <t>№ п/п</t>
  </si>
  <si>
    <t>Показатели</t>
  </si>
  <si>
    <t>I</t>
  </si>
  <si>
    <t>II</t>
  </si>
  <si>
    <t>III</t>
  </si>
  <si>
    <t>млн. руб.</t>
  </si>
  <si>
    <t>%</t>
  </si>
  <si>
    <t xml:space="preserve"> ед.</t>
  </si>
  <si>
    <t>млн.руб.</t>
  </si>
  <si>
    <t>Информация</t>
  </si>
  <si>
    <t>ед.</t>
  </si>
  <si>
    <t>индивидуальные предприниматели</t>
  </si>
  <si>
    <t xml:space="preserve">индивидуальные предприниматели </t>
  </si>
  <si>
    <t xml:space="preserve">малые предприятия - юридические лица </t>
  </si>
  <si>
    <t>малые предприятия - юридические лица</t>
  </si>
  <si>
    <t xml:space="preserve">    в том числе:</t>
  </si>
  <si>
    <t>средние предприятия</t>
  </si>
  <si>
    <t>тыс. чел.</t>
  </si>
  <si>
    <t>Справочно:</t>
  </si>
  <si>
    <t>тыс.чел.</t>
  </si>
  <si>
    <t>Среднесписочная численность работников (без внешних совместителей) всех предприятий и организаций муниципального района (городского округа)</t>
  </si>
  <si>
    <t xml:space="preserve"> тыс.чел.</t>
  </si>
  <si>
    <t>Количество действующих субъектов малого и среднего предпринимательства  на конец отчетного  периода - всего</t>
  </si>
  <si>
    <t>Количество субъектов малого и среднего предпринимательства (включая ИП) в расчете на 10 тыс. человек населения</t>
  </si>
  <si>
    <t>Доля оборота малых и средних предприятий в общем обороте предприятий и организаций муниципального района (городского округа)</t>
  </si>
  <si>
    <t>Численность населения муниципального района (городского округа) на конец отчетного года</t>
  </si>
  <si>
    <t>Оборот предприятий и организаций по муниципальному району (городскому округу) по полному кругу предприятий</t>
  </si>
  <si>
    <t xml:space="preserve">Доля среднесписочной численности работников (без внешних совместителей) малых  и средних предприятий в среднесписочной численности  работников (без внешних совместителей) всех предприятий и организаций </t>
  </si>
  <si>
    <t>Ед.            измерения</t>
  </si>
  <si>
    <t xml:space="preserve"> ед. </t>
  </si>
  <si>
    <t>Среднесписочная численность работающих в сфере малого и среднего предпринимательства - всего</t>
  </si>
  <si>
    <t xml:space="preserve">Оборот субъектов  малого и среднего предпринимательства                                (в действующих ценах) -   всего  </t>
  </si>
  <si>
    <t>2012 год (отчет)</t>
  </si>
  <si>
    <t>2013 год                     (отчет)</t>
  </si>
  <si>
    <t>2014 год (оценка)</t>
  </si>
  <si>
    <t xml:space="preserve">  2014 г.              в  %  к                       2013 г.  </t>
  </si>
  <si>
    <t xml:space="preserve">о развитиии малого и среднего предпринимательства  в 2012-2013 годах и за 2014 год (оценка)                                                                                                                                     по муниципальному  району "Прохоровский район"                                      </t>
  </si>
  <si>
    <t>K 2,5</t>
  </si>
  <si>
    <t>2015 год (ПРОГНОЗ)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</si>
</sst>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zoomScalePageLayoutView="0" workbookViewId="0" topLeftCell="A4">
      <selection activeCell="F17" sqref="F17:F22"/>
    </sheetView>
  </sheetViews>
  <sheetFormatPr defaultColWidth="9.140625" defaultRowHeight="12.75"/>
  <cols>
    <col min="1" max="1" width="6.57421875" style="0" customWidth="1"/>
    <col min="2" max="2" width="77.57421875" style="0" customWidth="1"/>
    <col min="3" max="3" width="13.28125" style="0" customWidth="1"/>
    <col min="4" max="4" width="11.7109375" style="0" customWidth="1"/>
    <col min="5" max="5" width="12.7109375" style="0" customWidth="1"/>
    <col min="6" max="8" width="12.421875" style="0" customWidth="1"/>
    <col min="9" max="9" width="6.28125" style="0" customWidth="1"/>
  </cols>
  <sheetData>
    <row r="1" spans="1:8" ht="19.5" customHeight="1">
      <c r="A1" s="51" t="s">
        <v>9</v>
      </c>
      <c r="B1" s="51"/>
      <c r="C1" s="51"/>
      <c r="D1" s="51"/>
      <c r="E1" s="51"/>
      <c r="F1" s="51"/>
      <c r="G1" s="51"/>
      <c r="H1" s="51"/>
    </row>
    <row r="2" spans="1:8" ht="45" customHeight="1">
      <c r="A2" s="52" t="s">
        <v>36</v>
      </c>
      <c r="B2" s="52"/>
      <c r="C2" s="52"/>
      <c r="D2" s="52"/>
      <c r="E2" s="52"/>
      <c r="F2" s="52"/>
      <c r="G2" s="52"/>
      <c r="H2" s="52"/>
    </row>
    <row r="3" spans="1:8" ht="21.75" customHeight="1">
      <c r="A3" s="53" t="s">
        <v>0</v>
      </c>
      <c r="B3" s="53" t="s">
        <v>1</v>
      </c>
      <c r="C3" s="53" t="s">
        <v>28</v>
      </c>
      <c r="D3" s="55" t="s">
        <v>32</v>
      </c>
      <c r="E3" s="55" t="s">
        <v>33</v>
      </c>
      <c r="F3" s="55" t="s">
        <v>34</v>
      </c>
      <c r="G3" s="55" t="s">
        <v>38</v>
      </c>
      <c r="H3" s="58" t="s">
        <v>35</v>
      </c>
    </row>
    <row r="4" spans="1:10" ht="31.5" customHeight="1">
      <c r="A4" s="54"/>
      <c r="B4" s="54"/>
      <c r="C4" s="54"/>
      <c r="D4" s="56"/>
      <c r="E4" s="57"/>
      <c r="F4" s="56"/>
      <c r="G4" s="56"/>
      <c r="H4" s="59"/>
      <c r="I4" s="2"/>
      <c r="J4" s="1"/>
    </row>
    <row r="5" spans="1:11" ht="34.5" customHeight="1">
      <c r="A5" s="9" t="s">
        <v>2</v>
      </c>
      <c r="B5" s="10" t="s">
        <v>22</v>
      </c>
      <c r="C5" s="9" t="s">
        <v>7</v>
      </c>
      <c r="D5" s="35">
        <f>D8+D7+D9</f>
        <v>797</v>
      </c>
      <c r="E5" s="35">
        <f>E8+E7+E9</f>
        <v>767</v>
      </c>
      <c r="F5" s="35">
        <f>F8+F7+F9</f>
        <v>771</v>
      </c>
      <c r="G5" s="35">
        <f>G8+G7+G9</f>
        <v>773</v>
      </c>
      <c r="H5" s="11">
        <f>F5/E5*100</f>
        <v>100.52151238591918</v>
      </c>
      <c r="K5" s="3"/>
    </row>
    <row r="6" spans="1:8" ht="15" customHeight="1">
      <c r="A6" s="12"/>
      <c r="B6" s="13" t="s">
        <v>15</v>
      </c>
      <c r="C6" s="14"/>
      <c r="D6" s="36"/>
      <c r="E6" s="16"/>
      <c r="F6" s="16"/>
      <c r="G6" s="48"/>
      <c r="H6" s="11"/>
    </row>
    <row r="7" spans="1:8" ht="18" customHeight="1">
      <c r="A7" s="12"/>
      <c r="B7" s="13" t="s">
        <v>16</v>
      </c>
      <c r="C7" s="14" t="s">
        <v>10</v>
      </c>
      <c r="D7" s="36"/>
      <c r="E7" s="16"/>
      <c r="F7" s="16"/>
      <c r="G7" s="48"/>
      <c r="H7" s="11"/>
    </row>
    <row r="8" spans="1:8" ht="16.5" customHeight="1">
      <c r="A8" s="12"/>
      <c r="B8" s="18" t="s">
        <v>13</v>
      </c>
      <c r="C8" s="15" t="s">
        <v>29</v>
      </c>
      <c r="D8" s="37">
        <v>116</v>
      </c>
      <c r="E8" s="19">
        <v>113</v>
      </c>
      <c r="F8" s="19">
        <v>113</v>
      </c>
      <c r="G8" s="49">
        <v>113</v>
      </c>
      <c r="H8" s="11">
        <f>F8/E8*100</f>
        <v>100</v>
      </c>
    </row>
    <row r="9" spans="1:8" ht="15" customHeight="1">
      <c r="A9" s="12"/>
      <c r="B9" s="18" t="s">
        <v>12</v>
      </c>
      <c r="C9" s="15" t="s">
        <v>10</v>
      </c>
      <c r="D9" s="38">
        <v>681</v>
      </c>
      <c r="E9" s="20">
        <v>654</v>
      </c>
      <c r="F9" s="20">
        <v>658</v>
      </c>
      <c r="G9" s="50">
        <v>660</v>
      </c>
      <c r="H9" s="11">
        <f>F9/E9*100</f>
        <v>100.61162079510704</v>
      </c>
    </row>
    <row r="10" spans="1:8" ht="30.75" customHeight="1">
      <c r="A10" s="21"/>
      <c r="B10" s="22" t="s">
        <v>23</v>
      </c>
      <c r="C10" s="15"/>
      <c r="D10" s="39">
        <f>D5/D25</f>
        <v>120.35638779824826</v>
      </c>
      <c r="E10" s="39">
        <f>E5/E25</f>
        <v>115.47726588376996</v>
      </c>
      <c r="F10" s="39">
        <f>F5/F25</f>
        <v>118.05236564079007</v>
      </c>
      <c r="G10" s="39">
        <f>G5/G25</f>
        <v>119.23492210396421</v>
      </c>
      <c r="H10" s="11">
        <f>F10/E10*100</f>
        <v>102.22996252752641</v>
      </c>
    </row>
    <row r="11" spans="1:8" ht="32.25" customHeight="1">
      <c r="A11" s="23" t="s">
        <v>3</v>
      </c>
      <c r="B11" s="24" t="s">
        <v>30</v>
      </c>
      <c r="C11" s="23" t="s">
        <v>19</v>
      </c>
      <c r="D11" s="40">
        <f>D13+D14+D15</f>
        <v>2090</v>
      </c>
      <c r="E11" s="40">
        <f>E13+E14+E15</f>
        <v>1990</v>
      </c>
      <c r="F11" s="40">
        <f>F13+F14+F15</f>
        <v>1999</v>
      </c>
      <c r="G11" s="40">
        <f>G13+G14+G15</f>
        <v>2010</v>
      </c>
      <c r="H11" s="11">
        <f>F11/E11*100</f>
        <v>100.45226130653266</v>
      </c>
    </row>
    <row r="12" spans="1:8" ht="15.75" customHeight="1">
      <c r="A12" s="12"/>
      <c r="B12" s="25" t="s">
        <v>15</v>
      </c>
      <c r="C12" s="14"/>
      <c r="D12" s="36"/>
      <c r="E12" s="16"/>
      <c r="F12" s="16"/>
      <c r="G12" s="48"/>
      <c r="H12" s="11"/>
    </row>
    <row r="13" spans="1:8" ht="16.5" customHeight="1">
      <c r="A13" s="12"/>
      <c r="B13" s="25" t="s">
        <v>16</v>
      </c>
      <c r="C13" s="14" t="s">
        <v>21</v>
      </c>
      <c r="D13" s="36"/>
      <c r="E13" s="16"/>
      <c r="F13" s="16"/>
      <c r="G13" s="48"/>
      <c r="H13" s="11"/>
    </row>
    <row r="14" spans="1:8" ht="15.75" customHeight="1">
      <c r="A14" s="12"/>
      <c r="B14" s="18" t="s">
        <v>14</v>
      </c>
      <c r="C14" s="15" t="s">
        <v>19</v>
      </c>
      <c r="D14" s="37">
        <v>350</v>
      </c>
      <c r="E14" s="16">
        <v>350</v>
      </c>
      <c r="F14" s="16">
        <v>354</v>
      </c>
      <c r="G14" s="16">
        <v>360</v>
      </c>
      <c r="H14" s="11">
        <f>F14/E14*100</f>
        <v>101.14285714285714</v>
      </c>
    </row>
    <row r="15" spans="1:10" ht="15.75" customHeight="1">
      <c r="A15" s="12"/>
      <c r="B15" s="18" t="s">
        <v>11</v>
      </c>
      <c r="C15" s="15" t="s">
        <v>19</v>
      </c>
      <c r="D15" s="37">
        <v>1740</v>
      </c>
      <c r="E15" s="16">
        <v>1640</v>
      </c>
      <c r="F15" s="20">
        <f>F9*2.5</f>
        <v>1645</v>
      </c>
      <c r="G15" s="20">
        <f>G9*2.5</f>
        <v>1650</v>
      </c>
      <c r="H15" s="11">
        <f>F15/E15*100</f>
        <v>100.30487804878048</v>
      </c>
      <c r="J15" t="s">
        <v>37</v>
      </c>
    </row>
    <row r="16" spans="1:8" ht="48" customHeight="1">
      <c r="A16" s="12"/>
      <c r="B16" s="22" t="s">
        <v>27</v>
      </c>
      <c r="C16" s="16" t="s">
        <v>6</v>
      </c>
      <c r="D16" s="43">
        <f>(D14/1000)/D25*100</f>
        <v>5.285412262156448</v>
      </c>
      <c r="E16" s="43">
        <f>(E14/1000)/E25*100</f>
        <v>5.269497139415838</v>
      </c>
      <c r="F16" s="43">
        <f>(F14/1000)/F25*100</f>
        <v>5.42030316949931</v>
      </c>
      <c r="G16" s="43">
        <f>(G14/1000)/G25*100</f>
        <v>5.552984729291994</v>
      </c>
      <c r="H16" s="11">
        <f>F16/E16*100</f>
        <v>102.86186757661262</v>
      </c>
    </row>
    <row r="17" spans="1:8" ht="33" customHeight="1">
      <c r="A17" s="23" t="s">
        <v>4</v>
      </c>
      <c r="B17" s="27" t="s">
        <v>31</v>
      </c>
      <c r="C17" s="28" t="s">
        <v>8</v>
      </c>
      <c r="D17" s="42">
        <f>D19+D20+D21</f>
        <v>1910</v>
      </c>
      <c r="E17" s="42">
        <f>E19+E20+E21</f>
        <v>2226</v>
      </c>
      <c r="F17" s="42">
        <f>F19+F20+F21</f>
        <v>2351.4</v>
      </c>
      <c r="G17" s="42">
        <f>G19+G20+G21</f>
        <v>2390</v>
      </c>
      <c r="H17" s="11">
        <f>F17/E17*100</f>
        <v>105.63342318059298</v>
      </c>
    </row>
    <row r="18" spans="1:8" ht="15.75" customHeight="1">
      <c r="A18" s="12"/>
      <c r="B18" s="25" t="s">
        <v>15</v>
      </c>
      <c r="C18" s="29"/>
      <c r="D18" s="36"/>
      <c r="E18" s="16"/>
      <c r="F18" s="16"/>
      <c r="G18" s="16"/>
      <c r="H18" s="11"/>
    </row>
    <row r="19" spans="1:8" ht="15.75">
      <c r="A19" s="12"/>
      <c r="B19" s="25" t="s">
        <v>16</v>
      </c>
      <c r="C19" s="29" t="s">
        <v>5</v>
      </c>
      <c r="D19" s="36"/>
      <c r="E19" s="26"/>
      <c r="F19" s="26"/>
      <c r="G19" s="26"/>
      <c r="H19" s="11"/>
    </row>
    <row r="20" spans="1:8" ht="15.75" customHeight="1">
      <c r="A20" s="12"/>
      <c r="B20" s="18" t="s">
        <v>14</v>
      </c>
      <c r="C20" s="30" t="s">
        <v>5</v>
      </c>
      <c r="D20" s="37">
        <v>1107</v>
      </c>
      <c r="E20" s="26">
        <v>1245</v>
      </c>
      <c r="F20" s="26">
        <v>1364.4</v>
      </c>
      <c r="G20" s="26">
        <v>1400</v>
      </c>
      <c r="H20" s="11">
        <f>F20/E20*100</f>
        <v>109.59036144578313</v>
      </c>
    </row>
    <row r="21" spans="1:8" ht="15" customHeight="1">
      <c r="A21" s="12"/>
      <c r="B21" s="18" t="s">
        <v>11</v>
      </c>
      <c r="C21" s="30" t="s">
        <v>5</v>
      </c>
      <c r="D21" s="37">
        <v>803</v>
      </c>
      <c r="E21" s="26">
        <f>1.5*E9</f>
        <v>981</v>
      </c>
      <c r="F21" s="26">
        <f>1.5*F9</f>
        <v>987</v>
      </c>
      <c r="G21" s="26">
        <f>1.5*G9</f>
        <v>990</v>
      </c>
      <c r="H21" s="11">
        <f>F21/E21*100</f>
        <v>100.61162079510704</v>
      </c>
    </row>
    <row r="22" spans="1:8" ht="31.5" customHeight="1">
      <c r="A22" s="12"/>
      <c r="B22" s="22" t="s">
        <v>24</v>
      </c>
      <c r="C22" s="16" t="s">
        <v>6</v>
      </c>
      <c r="D22" s="43">
        <f>D20/D26*100</f>
        <v>5.699399169030691</v>
      </c>
      <c r="E22" s="43">
        <f>E20/E26*100</f>
        <v>4.937165155114228</v>
      </c>
      <c r="F22" s="43">
        <f>F20/F26*100</f>
        <v>4.828334723490783</v>
      </c>
      <c r="G22" s="43">
        <f>G20/G26*100</f>
        <v>4.904787563140381</v>
      </c>
      <c r="H22" s="11">
        <f>F22/E22*100</f>
        <v>97.79568987051786</v>
      </c>
    </row>
    <row r="23" spans="1:8" ht="15" customHeight="1">
      <c r="A23" s="12"/>
      <c r="B23" s="31" t="s">
        <v>18</v>
      </c>
      <c r="C23" s="32"/>
      <c r="D23" s="37"/>
      <c r="E23" s="16"/>
      <c r="F23" s="16"/>
      <c r="G23" s="16"/>
      <c r="H23" s="11"/>
    </row>
    <row r="24" spans="1:8" ht="33" customHeight="1">
      <c r="A24" s="12"/>
      <c r="B24" s="34" t="s">
        <v>25</v>
      </c>
      <c r="C24" s="33" t="s">
        <v>17</v>
      </c>
      <c r="D24" s="44">
        <v>28.635</v>
      </c>
      <c r="E24" s="17">
        <v>28.071</v>
      </c>
      <c r="F24" s="17">
        <v>27.685</v>
      </c>
      <c r="G24" s="17">
        <v>27.5</v>
      </c>
      <c r="H24" s="11">
        <f>F24/E24*100</f>
        <v>98.62491539311031</v>
      </c>
    </row>
    <row r="25" spans="1:8" ht="33.75" customHeight="1">
      <c r="A25" s="12"/>
      <c r="B25" s="34" t="s">
        <v>20</v>
      </c>
      <c r="C25" s="33" t="s">
        <v>19</v>
      </c>
      <c r="D25" s="44">
        <f>6.272+0.35</f>
        <v>6.622</v>
      </c>
      <c r="E25" s="46">
        <f>6.292+(E14/1000)</f>
        <v>6.6419999999999995</v>
      </c>
      <c r="F25" s="46">
        <f>6.118+0.059+(F14/1000)</f>
        <v>6.531000000000001</v>
      </c>
      <c r="G25" s="46">
        <f>6.123+(G14/1000)</f>
        <v>6.4830000000000005</v>
      </c>
      <c r="H25" s="11">
        <f>F25/E25*100</f>
        <v>98.32881662149956</v>
      </c>
    </row>
    <row r="26" spans="1:8" ht="33.75" customHeight="1">
      <c r="A26" s="12"/>
      <c r="B26" s="34" t="s">
        <v>26</v>
      </c>
      <c r="C26" s="33" t="s">
        <v>5</v>
      </c>
      <c r="D26" s="45">
        <f>17513.1+1910</f>
        <v>19423.1</v>
      </c>
      <c r="E26" s="26">
        <f>22990.9+E17</f>
        <v>25216.9</v>
      </c>
      <c r="F26" s="47">
        <f>25906.79+F17</f>
        <v>28258.190000000002</v>
      </c>
      <c r="G26" s="47">
        <f>(18681.1/3*4)*1.05+G17</f>
        <v>28543.54</v>
      </c>
      <c r="H26" s="11">
        <f>F26/E26*100</f>
        <v>112.06052290329104</v>
      </c>
    </row>
    <row r="27" spans="1:8" ht="18.75" customHeight="1">
      <c r="A27" s="4"/>
      <c r="B27" s="5"/>
      <c r="C27" s="6"/>
      <c r="D27" s="6"/>
      <c r="E27" s="7"/>
      <c r="F27" s="7"/>
      <c r="G27" s="7"/>
      <c r="H27" s="7"/>
    </row>
    <row r="28" spans="1:8" ht="14.25">
      <c r="A28" s="8"/>
      <c r="B28" s="8"/>
      <c r="C28" s="8"/>
      <c r="D28" s="8"/>
      <c r="E28" s="8"/>
      <c r="F28" s="8"/>
      <c r="G28" s="8"/>
      <c r="H28" s="8"/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H3:H4"/>
    <mergeCell ref="G3:G4"/>
  </mergeCells>
  <printOptions horizontalCentered="1"/>
  <pageMargins left="0.5905511811023623" right="0.3937007874015748" top="0.31496062992125984" bottom="0" header="0.2755905511811024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.57421875" style="0" customWidth="1"/>
    <col min="2" max="2" width="77.57421875" style="0" customWidth="1"/>
    <col min="3" max="3" width="13.28125" style="0" customWidth="1"/>
    <col min="4" max="4" width="11.7109375" style="0" customWidth="1"/>
    <col min="5" max="5" width="12.7109375" style="0" customWidth="1"/>
    <col min="6" max="7" width="12.421875" style="0" customWidth="1"/>
    <col min="8" max="8" width="6.28125" style="0" customWidth="1"/>
  </cols>
  <sheetData>
    <row r="1" spans="1:7" ht="19.5" customHeight="1">
      <c r="A1" s="51" t="s">
        <v>9</v>
      </c>
      <c r="B1" s="51"/>
      <c r="C1" s="51"/>
      <c r="D1" s="51"/>
      <c r="E1" s="51"/>
      <c r="F1" s="51"/>
      <c r="G1" s="51"/>
    </row>
    <row r="2" spans="1:7" ht="45" customHeight="1">
      <c r="A2" s="52" t="s">
        <v>36</v>
      </c>
      <c r="B2" s="52"/>
      <c r="C2" s="52"/>
      <c r="D2" s="52"/>
      <c r="E2" s="52"/>
      <c r="F2" s="52"/>
      <c r="G2" s="52"/>
    </row>
    <row r="3" spans="1:7" ht="21.75" customHeight="1">
      <c r="A3" s="53" t="s">
        <v>0</v>
      </c>
      <c r="B3" s="53" t="s">
        <v>1</v>
      </c>
      <c r="C3" s="53" t="s">
        <v>28</v>
      </c>
      <c r="D3" s="55" t="s">
        <v>32</v>
      </c>
      <c r="E3" s="55" t="s">
        <v>33</v>
      </c>
      <c r="F3" s="55" t="s">
        <v>34</v>
      </c>
      <c r="G3" s="58" t="s">
        <v>35</v>
      </c>
    </row>
    <row r="4" spans="1:9" ht="31.5" customHeight="1">
      <c r="A4" s="54"/>
      <c r="B4" s="54"/>
      <c r="C4" s="54"/>
      <c r="D4" s="56"/>
      <c r="E4" s="57"/>
      <c r="F4" s="56"/>
      <c r="G4" s="59"/>
      <c r="H4" s="2"/>
      <c r="I4" s="1"/>
    </row>
    <row r="5" spans="1:10" ht="34.5" customHeight="1">
      <c r="A5" s="9" t="s">
        <v>2</v>
      </c>
      <c r="B5" s="10" t="s">
        <v>22</v>
      </c>
      <c r="C5" s="9" t="s">
        <v>7</v>
      </c>
      <c r="D5" s="35">
        <f>D8+D7+D9</f>
        <v>797</v>
      </c>
      <c r="E5" s="35">
        <f>E8+E7+E9</f>
        <v>667</v>
      </c>
      <c r="F5" s="35">
        <f>F8+F7+F9</f>
        <v>694</v>
      </c>
      <c r="G5" s="11">
        <f>F5/E5*100</f>
        <v>104.04797601199401</v>
      </c>
      <c r="J5" s="3"/>
    </row>
    <row r="6" spans="1:7" ht="15" customHeight="1">
      <c r="A6" s="12"/>
      <c r="B6" s="13" t="s">
        <v>15</v>
      </c>
      <c r="C6" s="14"/>
      <c r="D6" s="36"/>
      <c r="E6" s="16"/>
      <c r="F6" s="16"/>
      <c r="G6" s="11"/>
    </row>
    <row r="7" spans="1:7" ht="18" customHeight="1">
      <c r="A7" s="12"/>
      <c r="B7" s="13" t="s">
        <v>16</v>
      </c>
      <c r="C7" s="14" t="s">
        <v>10</v>
      </c>
      <c r="D7" s="36"/>
      <c r="E7" s="16"/>
      <c r="F7" s="16"/>
      <c r="G7" s="11"/>
    </row>
    <row r="8" spans="1:7" ht="16.5" customHeight="1">
      <c r="A8" s="12"/>
      <c r="B8" s="18" t="s">
        <v>13</v>
      </c>
      <c r="C8" s="15" t="s">
        <v>29</v>
      </c>
      <c r="D8" s="37">
        <v>116</v>
      </c>
      <c r="E8" s="19">
        <v>113</v>
      </c>
      <c r="F8" s="19">
        <v>116</v>
      </c>
      <c r="G8" s="11">
        <f aca="true" t="shared" si="0" ref="G8:G26">F8/E8*100</f>
        <v>102.65486725663717</v>
      </c>
    </row>
    <row r="9" spans="1:7" ht="15" customHeight="1">
      <c r="A9" s="12"/>
      <c r="B9" s="18" t="s">
        <v>12</v>
      </c>
      <c r="C9" s="15" t="s">
        <v>10</v>
      </c>
      <c r="D9" s="38">
        <v>681</v>
      </c>
      <c r="E9" s="20">
        <v>554</v>
      </c>
      <c r="F9" s="20">
        <f>E9+48-24</f>
        <v>578</v>
      </c>
      <c r="G9" s="11">
        <f t="shared" si="0"/>
        <v>104.33212996389891</v>
      </c>
    </row>
    <row r="10" spans="1:7" ht="30.75" customHeight="1">
      <c r="A10" s="21"/>
      <c r="B10" s="22" t="s">
        <v>23</v>
      </c>
      <c r="C10" s="15"/>
      <c r="D10" s="39">
        <f>D5/D25</f>
        <v>120.35638779824826</v>
      </c>
      <c r="E10" s="39">
        <f>E5/E25</f>
        <v>100.42155977115327</v>
      </c>
      <c r="F10" s="39">
        <f>F5/F25</f>
        <v>104.32952495490078</v>
      </c>
      <c r="G10" s="11">
        <f t="shared" si="0"/>
        <v>103.89155993260133</v>
      </c>
    </row>
    <row r="11" spans="1:7" ht="32.25" customHeight="1">
      <c r="A11" s="23" t="s">
        <v>3</v>
      </c>
      <c r="B11" s="24" t="s">
        <v>30</v>
      </c>
      <c r="C11" s="23" t="s">
        <v>19</v>
      </c>
      <c r="D11" s="40">
        <f>D13+D14+D15</f>
        <v>2090</v>
      </c>
      <c r="E11" s="40">
        <f>E13+E14+E15</f>
        <v>1990</v>
      </c>
      <c r="F11" s="40">
        <f>F13+F14+F15</f>
        <v>2070</v>
      </c>
      <c r="G11" s="11">
        <f t="shared" si="0"/>
        <v>104.02010050251256</v>
      </c>
    </row>
    <row r="12" spans="1:7" ht="15.75" customHeight="1">
      <c r="A12" s="12"/>
      <c r="B12" s="25" t="s">
        <v>15</v>
      </c>
      <c r="C12" s="14"/>
      <c r="D12" s="36"/>
      <c r="E12" s="16"/>
      <c r="F12" s="16"/>
      <c r="G12" s="11"/>
    </row>
    <row r="13" spans="1:7" ht="16.5" customHeight="1">
      <c r="A13" s="12"/>
      <c r="B13" s="25" t="s">
        <v>16</v>
      </c>
      <c r="C13" s="14" t="s">
        <v>21</v>
      </c>
      <c r="D13" s="36"/>
      <c r="E13" s="16"/>
      <c r="F13" s="16"/>
      <c r="G13" s="11"/>
    </row>
    <row r="14" spans="1:7" ht="15.75" customHeight="1">
      <c r="A14" s="12"/>
      <c r="B14" s="18" t="s">
        <v>14</v>
      </c>
      <c r="C14" s="15" t="s">
        <v>19</v>
      </c>
      <c r="D14" s="37">
        <v>350</v>
      </c>
      <c r="E14" s="16">
        <v>350</v>
      </c>
      <c r="F14" s="16">
        <v>360</v>
      </c>
      <c r="G14" s="11">
        <f t="shared" si="0"/>
        <v>102.85714285714285</v>
      </c>
    </row>
    <row r="15" spans="1:7" ht="15.75" customHeight="1">
      <c r="A15" s="12"/>
      <c r="B15" s="18" t="s">
        <v>11</v>
      </c>
      <c r="C15" s="15" t="s">
        <v>19</v>
      </c>
      <c r="D15" s="37">
        <v>1740</v>
      </c>
      <c r="E15" s="16">
        <v>1640</v>
      </c>
      <c r="F15" s="20">
        <v>1710</v>
      </c>
      <c r="G15" s="11">
        <f t="shared" si="0"/>
        <v>104.26829268292683</v>
      </c>
    </row>
    <row r="16" spans="1:7" ht="48" customHeight="1">
      <c r="A16" s="12"/>
      <c r="B16" s="22" t="s">
        <v>27</v>
      </c>
      <c r="C16" s="16" t="s">
        <v>6</v>
      </c>
      <c r="D16" s="41">
        <f>D14/1000/D24*100</f>
        <v>1.222280426052034</v>
      </c>
      <c r="E16" s="41">
        <f>E14/1000/E24*100</f>
        <v>1.24683837412276</v>
      </c>
      <c r="F16" s="41">
        <f>F14/1000/F24*100</f>
        <v>1.2963163011774872</v>
      </c>
      <c r="G16" s="11">
        <f t="shared" si="0"/>
        <v>103.96827111529498</v>
      </c>
    </row>
    <row r="17" spans="1:7" ht="33" customHeight="1">
      <c r="A17" s="23" t="s">
        <v>4</v>
      </c>
      <c r="B17" s="27" t="s">
        <v>31</v>
      </c>
      <c r="C17" s="28" t="s">
        <v>8</v>
      </c>
      <c r="D17" s="42">
        <f>D19+D20+D21</f>
        <v>1910</v>
      </c>
      <c r="E17" s="42">
        <f>E19+E20+E21</f>
        <v>2076</v>
      </c>
      <c r="F17" s="42">
        <f>F19+F20+F21</f>
        <v>2197</v>
      </c>
      <c r="G17" s="11">
        <f t="shared" si="0"/>
        <v>105.82851637764932</v>
      </c>
    </row>
    <row r="18" spans="1:7" ht="15.75" customHeight="1">
      <c r="A18" s="12"/>
      <c r="B18" s="25" t="s">
        <v>15</v>
      </c>
      <c r="C18" s="29"/>
      <c r="D18" s="36"/>
      <c r="E18" s="16"/>
      <c r="F18" s="16"/>
      <c r="G18" s="11"/>
    </row>
    <row r="19" spans="1:7" ht="15.75">
      <c r="A19" s="12"/>
      <c r="B19" s="25" t="s">
        <v>16</v>
      </c>
      <c r="C19" s="29" t="s">
        <v>5</v>
      </c>
      <c r="D19" s="36"/>
      <c r="E19" s="26"/>
      <c r="F19" s="26"/>
      <c r="G19" s="11"/>
    </row>
    <row r="20" spans="1:7" ht="15.75" customHeight="1">
      <c r="A20" s="12"/>
      <c r="B20" s="18" t="s">
        <v>14</v>
      </c>
      <c r="C20" s="30" t="s">
        <v>5</v>
      </c>
      <c r="D20" s="37">
        <v>1107</v>
      </c>
      <c r="E20" s="26">
        <v>1245</v>
      </c>
      <c r="F20" s="26">
        <v>1330</v>
      </c>
      <c r="G20" s="11">
        <f t="shared" si="0"/>
        <v>106.82730923694778</v>
      </c>
    </row>
    <row r="21" spans="1:7" ht="15" customHeight="1">
      <c r="A21" s="12"/>
      <c r="B21" s="18" t="s">
        <v>11</v>
      </c>
      <c r="C21" s="30" t="s">
        <v>5</v>
      </c>
      <c r="D21" s="37">
        <v>803</v>
      </c>
      <c r="E21" s="26">
        <f>1.5*E9</f>
        <v>831</v>
      </c>
      <c r="F21" s="26">
        <f>1.5*F9</f>
        <v>867</v>
      </c>
      <c r="G21" s="11">
        <f t="shared" si="0"/>
        <v>104.33212996389891</v>
      </c>
    </row>
    <row r="22" spans="1:7" ht="31.5" customHeight="1">
      <c r="A22" s="12"/>
      <c r="B22" s="22" t="s">
        <v>24</v>
      </c>
      <c r="C22" s="16" t="s">
        <v>6</v>
      </c>
      <c r="D22" s="43">
        <f>D20/D26*100</f>
        <v>5.699399169030691</v>
      </c>
      <c r="E22" s="43">
        <f>E20/E26*100</f>
        <v>4.966709086484567</v>
      </c>
      <c r="F22" s="43">
        <f>F20/F26*100</f>
        <v>5.049844432518036</v>
      </c>
      <c r="G22" s="11">
        <f t="shared" si="0"/>
        <v>101.67385173131436</v>
      </c>
    </row>
    <row r="23" spans="1:7" ht="15" customHeight="1">
      <c r="A23" s="12"/>
      <c r="B23" s="31" t="s">
        <v>18</v>
      </c>
      <c r="C23" s="32"/>
      <c r="D23" s="37"/>
      <c r="E23" s="16"/>
      <c r="F23" s="16"/>
      <c r="G23" s="11"/>
    </row>
    <row r="24" spans="1:7" ht="33" customHeight="1">
      <c r="A24" s="12"/>
      <c r="B24" s="34" t="s">
        <v>25</v>
      </c>
      <c r="C24" s="33" t="s">
        <v>17</v>
      </c>
      <c r="D24" s="44">
        <v>28.635</v>
      </c>
      <c r="E24" s="17">
        <v>28.071</v>
      </c>
      <c r="F24" s="17">
        <f>E24-0.3</f>
        <v>27.771</v>
      </c>
      <c r="G24" s="11">
        <f t="shared" si="0"/>
        <v>98.93128139360905</v>
      </c>
    </row>
    <row r="25" spans="1:7" ht="33.75" customHeight="1">
      <c r="A25" s="12"/>
      <c r="B25" s="34" t="s">
        <v>20</v>
      </c>
      <c r="C25" s="33" t="s">
        <v>19</v>
      </c>
      <c r="D25" s="44">
        <f>6.272+0.35</f>
        <v>6.622</v>
      </c>
      <c r="E25" s="46">
        <f>6.292+(E14/1000)</f>
        <v>6.6419999999999995</v>
      </c>
      <c r="F25" s="46">
        <f>6.292+(F14/1000)</f>
        <v>6.652</v>
      </c>
      <c r="G25" s="11">
        <f t="shared" si="0"/>
        <v>100.15055706112616</v>
      </c>
    </row>
    <row r="26" spans="1:7" ht="33.75" customHeight="1">
      <c r="A26" s="12"/>
      <c r="B26" s="34" t="s">
        <v>26</v>
      </c>
      <c r="C26" s="33" t="s">
        <v>5</v>
      </c>
      <c r="D26" s="45">
        <f>17513.1+1910</f>
        <v>19423.1</v>
      </c>
      <c r="E26" s="26">
        <f>22990.9+E17</f>
        <v>25066.9</v>
      </c>
      <c r="F26" s="47">
        <f>22990.9*1.05+F17</f>
        <v>26337.445000000003</v>
      </c>
      <c r="G26" s="11">
        <f t="shared" si="0"/>
        <v>105.0686163825603</v>
      </c>
    </row>
    <row r="27" spans="1:7" ht="18.75" customHeight="1">
      <c r="A27" s="4"/>
      <c r="B27" s="5"/>
      <c r="C27" s="6"/>
      <c r="D27" s="6"/>
      <c r="E27" s="7"/>
      <c r="F27" s="7"/>
      <c r="G27" s="7"/>
    </row>
    <row r="28" spans="1:7" ht="14.25">
      <c r="A28" s="8"/>
      <c r="B28" s="8"/>
      <c r="C28" s="8"/>
      <c r="D28" s="8"/>
      <c r="E28" s="8"/>
      <c r="F28" s="8"/>
      <c r="G28" s="8"/>
    </row>
  </sheetData>
  <sheetProtection/>
  <mergeCells count="9">
    <mergeCell ref="F3:F4"/>
    <mergeCell ref="A2:G2"/>
    <mergeCell ref="A1:G1"/>
    <mergeCell ref="A3:A4"/>
    <mergeCell ref="B3:B4"/>
    <mergeCell ref="C3:C4"/>
    <mergeCell ref="E3:E4"/>
    <mergeCell ref="G3:G4"/>
    <mergeCell ref="D3:D4"/>
  </mergeCells>
  <printOptions horizontalCentered="1"/>
  <pageMargins left="0.5905511811023623" right="0.3937007874015748" top="0.31496062992125984" bottom="0" header="0.2755905511811024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2014-02-26T09:20:50Z</cp:lastPrinted>
  <dcterms:created xsi:type="dcterms:W3CDTF">1996-10-08T23:32:33Z</dcterms:created>
  <dcterms:modified xsi:type="dcterms:W3CDTF">2015-04-13T08:07:37Z</dcterms:modified>
  <cp:category/>
  <cp:version/>
  <cp:contentType/>
  <cp:contentStatus/>
</cp:coreProperties>
</file>